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ORDER\"/>
    </mc:Choice>
  </mc:AlternateContent>
  <bookViews>
    <workbookView xWindow="0" yWindow="0" windowWidth="15345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ih3/G0aaBBevRUtnQWwJFGxqlYrg=="/>
    </ext>
  </extLst>
</workbook>
</file>

<file path=xl/calcChain.xml><?xml version="1.0" encoding="utf-8"?>
<calcChain xmlns="http://schemas.openxmlformats.org/spreadsheetml/2006/main">
  <c r="I44" i="1" l="1"/>
  <c r="O41" i="1"/>
  <c r="Q41" i="1" s="1"/>
  <c r="N41" i="1"/>
  <c r="K41" i="1"/>
  <c r="J41" i="1"/>
  <c r="M41" i="1" s="1"/>
  <c r="G41" i="1"/>
  <c r="F41" i="1"/>
  <c r="I41" i="1" s="1"/>
  <c r="B49" i="1" s="1"/>
  <c r="B55" i="1" s="1"/>
  <c r="D41" i="1"/>
  <c r="E56" i="1" s="1"/>
  <c r="C41" i="1"/>
  <c r="B41" i="1"/>
  <c r="E39" i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E32" i="1"/>
  <c r="D32" i="1"/>
  <c r="E31" i="1"/>
  <c r="D31" i="1"/>
  <c r="E30" i="1"/>
  <c r="D30" i="1"/>
  <c r="E29" i="1"/>
  <c r="D29" i="1"/>
  <c r="E28" i="1"/>
  <c r="D28" i="1"/>
  <c r="E27" i="1"/>
  <c r="D27" i="1"/>
  <c r="E26" i="1"/>
  <c r="D26" i="1"/>
  <c r="E25" i="1"/>
  <c r="D25" i="1"/>
  <c r="E24" i="1"/>
  <c r="D24" i="1"/>
  <c r="E23" i="1"/>
  <c r="D23" i="1"/>
  <c r="E22" i="1"/>
  <c r="D22" i="1"/>
  <c r="E21" i="1"/>
  <c r="D21" i="1"/>
  <c r="E20" i="1"/>
  <c r="D20" i="1"/>
  <c r="E19" i="1"/>
  <c r="D19" i="1"/>
  <c r="E18" i="1"/>
  <c r="D18" i="1"/>
  <c r="M17" i="1"/>
  <c r="E17" i="1"/>
  <c r="D17" i="1"/>
  <c r="E16" i="1"/>
  <c r="D16" i="1"/>
  <c r="E15" i="1"/>
  <c r="D15" i="1"/>
  <c r="Q14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  <c r="E2" i="1"/>
  <c r="D2" i="1"/>
  <c r="C56" i="1" l="1"/>
  <c r="C49" i="1"/>
  <c r="C55" i="1" s="1"/>
  <c r="D56" i="1"/>
  <c r="D49" i="1"/>
  <c r="D55" i="1" s="1"/>
  <c r="E49" i="1"/>
  <c r="E55" i="1" s="1"/>
</calcChain>
</file>

<file path=xl/sharedStrings.xml><?xml version="1.0" encoding="utf-8"?>
<sst xmlns="http://schemas.openxmlformats.org/spreadsheetml/2006/main" count="77" uniqueCount="73">
  <si>
    <t>Utility</t>
  </si>
  <si>
    <t>Total Revenue</t>
  </si>
  <si>
    <t>Total kWh</t>
  </si>
  <si>
    <t>Avg Price per kWh</t>
  </si>
  <si>
    <t>Total Customers</t>
  </si>
  <si>
    <t>Residential Revenue</t>
  </si>
  <si>
    <t>Residential kWh</t>
  </si>
  <si>
    <t>Res Customers</t>
  </si>
  <si>
    <t>Residential Price per KWH</t>
  </si>
  <si>
    <t>Commercial Revenue</t>
  </si>
  <si>
    <t>Commercial kWh</t>
  </si>
  <si>
    <t>Commercial Customers</t>
  </si>
  <si>
    <t>Commercial price per kWh</t>
  </si>
  <si>
    <t>Industrial Revenue</t>
  </si>
  <si>
    <t>Industrial kWh</t>
  </si>
  <si>
    <t>Industrial Customers</t>
  </si>
  <si>
    <t>Industrial Price per kWh</t>
  </si>
  <si>
    <t>Black Hills/Colorado Electric Utility Company LP</t>
  </si>
  <si>
    <t>City of Colorado Springs, Colorado Springs Utilities</t>
  </si>
  <si>
    <t>City of Fort Collins *</t>
  </si>
  <si>
    <t>City of Fort Morgan *</t>
  </si>
  <si>
    <t>City of Fountain *</t>
  </si>
  <si>
    <t>City of Glenwood Springs *</t>
  </si>
  <si>
    <t>City of Gunnison *</t>
  </si>
  <si>
    <t>City of La Junta**</t>
  </si>
  <si>
    <t>City of Lamar Light &amp; Power</t>
  </si>
  <si>
    <t>City of Longmont *</t>
  </si>
  <si>
    <t>City of Loveland *</t>
  </si>
  <si>
    <t>Delta Montrose Electric Association</t>
  </si>
  <si>
    <t>Empire Electric Assoc Inc **</t>
  </si>
  <si>
    <t>Grand Valley Rural Power Line Inc *</t>
  </si>
  <si>
    <t>Gunnison County Electric Association *</t>
  </si>
  <si>
    <t>Highline Electric Association **</t>
  </si>
  <si>
    <t>Holy Cross Electric Association Inc</t>
  </si>
  <si>
    <t>Intermountain Rural Electric Association **</t>
  </si>
  <si>
    <t>K.C. Electric Association**</t>
  </si>
  <si>
    <t>La Plata Electric Association *</t>
  </si>
  <si>
    <t>Las Animas Municipal Light &amp; Power</t>
  </si>
  <si>
    <t>Morgan County Rural Electric Association**</t>
  </si>
  <si>
    <t>Mountain Parks Electric Inc</t>
  </si>
  <si>
    <t>Mountain View Electric Association Inc**</t>
  </si>
  <si>
    <t>Poudre Valley Rural Electric Association Inc *</t>
  </si>
  <si>
    <t>Public Service Company of Colorado</t>
  </si>
  <si>
    <t>San Isabel Electric Association Inc</t>
  </si>
  <si>
    <t>San Luis Valley Rural Electric Cooperative *</t>
  </si>
  <si>
    <t>Southeast Colorado Power Association *</t>
  </si>
  <si>
    <t>Town of Estes Park *</t>
  </si>
  <si>
    <t>United Power</t>
  </si>
  <si>
    <t>Yampa Valley Electric Association Inc *</t>
  </si>
  <si>
    <t>City of Aspen *</t>
  </si>
  <si>
    <t>City of Delta **</t>
  </si>
  <si>
    <t>San Miguel Power Association, Inc. *</t>
  </si>
  <si>
    <t>Sangre De Cristo Electric Association</t>
  </si>
  <si>
    <t>Totals</t>
  </si>
  <si>
    <t>Averages</t>
  </si>
  <si>
    <t>Standard Deviations</t>
  </si>
  <si>
    <t>Median</t>
  </si>
  <si>
    <t>Average rates</t>
  </si>
  <si>
    <t>Residential</t>
  </si>
  <si>
    <t>Commercial</t>
  </si>
  <si>
    <t>Industrial</t>
  </si>
  <si>
    <t>Overall</t>
  </si>
  <si>
    <t>Price per kWh</t>
  </si>
  <si>
    <t>Average over utility providers</t>
  </si>
  <si>
    <t>25% higher</t>
  </si>
  <si>
    <t>Two Standard Deviations</t>
  </si>
  <si>
    <t>Survey Reported Data</t>
  </si>
  <si>
    <t>* EIA Data</t>
  </si>
  <si>
    <t>** Staff Adjusted Data (See Staff Adjustments for details)</t>
  </si>
  <si>
    <t>90th Percentile</t>
  </si>
  <si>
    <t xml:space="preserve">Materially greater </t>
  </si>
  <si>
    <t>White River Electric Assn Inc**</t>
  </si>
  <si>
    <t>Y-W Electric Association Inc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</si>
</sst>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$&quot;#,##0_);[Red]\(&quot;$&quot;#,##0\)"/>
    <numFmt numFmtId="8" formatCode="&quot;$&quot;#,##0.00_);[Red]\(&quot;$&quot;#,##0.00\)"/>
    <numFmt numFmtId="164" formatCode="&quot;$&quot;#,##0.0000"/>
    <numFmt numFmtId="165" formatCode="&quot;$&quot;#,##0.0000_);[Red]\(&quot;$&quot;#,##0.0000\)"/>
    <numFmt numFmtId="166" formatCode="&quot;$&quot;#,##0"/>
    <numFmt numFmtId="167" formatCode="#,##0.0000"/>
  </numFmts>
  <fonts count="5" x14ac:knownFonts="1">
    <font>
      <sz val="12"/>
      <color theme="1"/>
      <name val="Arial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u/>
      <sz val="10"/>
      <color rgb="FF000000"/>
      <name val="Arial"/>
      <family val="2"/>
    </font>
    <font>
      <b/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6" fontId="2" fillId="0" borderId="0" xfId="0" applyNumberFormat="1" applyFont="1"/>
    <xf numFmtId="3" fontId="2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/>
    <xf numFmtId="166" fontId="2" fillId="0" borderId="0" xfId="0" applyNumberFormat="1" applyFont="1"/>
    <xf numFmtId="0" fontId="2" fillId="0" borderId="0" xfId="0" applyFont="1"/>
    <xf numFmtId="166" fontId="1" fillId="0" borderId="0" xfId="0" applyNumberFormat="1" applyFont="1"/>
    <xf numFmtId="6" fontId="1" fillId="0" borderId="0" xfId="0" applyNumberFormat="1" applyFont="1"/>
    <xf numFmtId="3" fontId="1" fillId="0" borderId="0" xfId="0" applyNumberFormat="1" applyFont="1"/>
    <xf numFmtId="0" fontId="1" fillId="0" borderId="0" xfId="0" applyFont="1" applyAlignment="1"/>
    <xf numFmtId="167" fontId="2" fillId="0" borderId="0" xfId="0" applyNumberFormat="1" applyFont="1"/>
    <xf numFmtId="8" fontId="1" fillId="0" borderId="0" xfId="0" applyNumberFormat="1" applyFont="1"/>
    <xf numFmtId="164" fontId="1" fillId="0" borderId="0" xfId="0" applyNumberFormat="1" applyFont="1"/>
    <xf numFmtId="0" fontId="3" fillId="0" borderId="0" xfId="0" applyFont="1"/>
    <xf numFmtId="0" fontId="4" fillId="0" borderId="0" xfId="0" applyFont="1"/>
    <xf numFmtId="49" fontId="3" fillId="0" borderId="0" xfId="0" applyNumberFormat="1" applyFont="1" applyAlignment="1">
      <alignment wrapText="1"/>
    </xf>
    <xf numFmtId="49" fontId="4" fillId="0" borderId="0" xfId="0" applyNumberFormat="1" applyFont="1" applyAlignment="1">
      <alignment wrapText="1"/>
    </xf>
    <xf numFmtId="0" fontId="1" fillId="0" borderId="0" xfId="0" applyFont="1" applyFill="1"/>
    <xf numFmtId="3" fontId="2" fillId="0" borderId="0" xfId="0" applyNumberFormat="1" applyFont="1" applyFill="1"/>
    <xf numFmtId="164" fontId="1" fillId="0" borderId="0" xfId="0" applyNumberFormat="1" applyFont="1" applyFill="1"/>
    <xf numFmtId="3" fontId="1" fillId="0" borderId="0" xfId="0" applyNumberFormat="1" applyFont="1" applyFill="1"/>
    <xf numFmtId="164" fontId="2" fillId="0" borderId="0" xfId="0" applyNumberFormat="1" applyFont="1" applyFill="1"/>
    <xf numFmtId="0" fontId="0" fillId="0" borderId="0" xfId="0" applyFont="1" applyFill="1" applyAlignment="1"/>
    <xf numFmtId="0" fontId="1" fillId="0" borderId="1" xfId="0" applyFont="1" applyFill="1" applyBorder="1"/>
    <xf numFmtId="3" fontId="2" fillId="0" borderId="1" xfId="0" applyNumberFormat="1" applyFont="1" applyFill="1" applyBorder="1"/>
    <xf numFmtId="164" fontId="1" fillId="0" borderId="1" xfId="0" applyNumberFormat="1" applyFont="1" applyFill="1" applyBorder="1"/>
    <xf numFmtId="6" fontId="1" fillId="0" borderId="1" xfId="0" applyNumberFormat="1" applyFont="1" applyFill="1" applyBorder="1"/>
    <xf numFmtId="4" fontId="1" fillId="0" borderId="1" xfId="0" applyNumberFormat="1" applyFont="1" applyFill="1" applyBorder="1"/>
    <xf numFmtId="3" fontId="1" fillId="0" borderId="1" xfId="0" applyNumberFormat="1" applyFont="1" applyFill="1" applyBorder="1"/>
    <xf numFmtId="165" fontId="1" fillId="0" borderId="1" xfId="0" applyNumberFormat="1" applyFont="1" applyFill="1" applyBorder="1"/>
    <xf numFmtId="8" fontId="1" fillId="0" borderId="1" xfId="0" applyNumberFormat="1" applyFont="1" applyFill="1" applyBorder="1"/>
    <xf numFmtId="6" fontId="1" fillId="0" borderId="0" xfId="0" applyNumberFormat="1" applyFont="1" applyFill="1"/>
    <xf numFmtId="165" fontId="1" fillId="0" borderId="0" xfId="0" applyNumberFormat="1" applyFont="1" applyFill="1"/>
    <xf numFmtId="8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5"/>
  <sheetViews>
    <sheetView tabSelected="1" workbookViewId="0">
      <pane xSplit="1" topLeftCell="B1" activePane="topRight" state="frozen"/>
      <selection pane="topRight" activeCell="A35" sqref="A35"/>
    </sheetView>
  </sheetViews>
  <sheetFormatPr defaultColWidth="11.21875" defaultRowHeight="15" customHeight="1" x14ac:dyDescent="0.2"/>
  <cols>
    <col min="1" max="1" width="36.6640625" customWidth="1"/>
    <col min="2" max="2" width="13.44140625" customWidth="1"/>
    <col min="3" max="3" width="11.88671875" bestFit="1" customWidth="1"/>
    <col min="4" max="4" width="9.109375" customWidth="1"/>
    <col min="5" max="5" width="9.21875" customWidth="1"/>
    <col min="6" max="6" width="14.33203125" customWidth="1"/>
    <col min="7" max="7" width="13.77734375" bestFit="1" customWidth="1"/>
    <col min="8" max="8" width="11" customWidth="1"/>
    <col min="9" max="9" width="11.88671875" customWidth="1"/>
    <col min="10" max="10" width="15.33203125" customWidth="1"/>
    <col min="11" max="11" width="12.6640625" customWidth="1"/>
    <col min="12" max="12" width="9.77734375" customWidth="1"/>
    <col min="13" max="13" width="10.5546875" customWidth="1"/>
    <col min="14" max="14" width="14.77734375" bestFit="1" customWidth="1"/>
    <col min="15" max="15" width="12.21875" bestFit="1" customWidth="1"/>
    <col min="16" max="16" width="8.6640625" customWidth="1"/>
    <col min="17" max="17" width="7.5546875" customWidth="1"/>
    <col min="18" max="27" width="13.44140625" customWidth="1"/>
  </cols>
  <sheetData>
    <row r="1" spans="1:27" ht="39" x14ac:dyDescent="0.25">
      <c r="A1" s="15" t="s">
        <v>0</v>
      </c>
      <c r="B1" s="16" t="s">
        <v>1</v>
      </c>
      <c r="C1" s="16" t="s">
        <v>2</v>
      </c>
      <c r="D1" s="17" t="s">
        <v>3</v>
      </c>
      <c r="E1" s="17" t="s">
        <v>4</v>
      </c>
      <c r="F1" s="16" t="s">
        <v>5</v>
      </c>
      <c r="G1" s="16" t="s">
        <v>6</v>
      </c>
      <c r="H1" s="16" t="s">
        <v>7</v>
      </c>
      <c r="I1" s="17" t="s">
        <v>8</v>
      </c>
      <c r="J1" s="16" t="s">
        <v>9</v>
      </c>
      <c r="K1" s="16" t="s">
        <v>10</v>
      </c>
      <c r="L1" s="18" t="s">
        <v>11</v>
      </c>
      <c r="M1" s="17" t="s">
        <v>12</v>
      </c>
      <c r="N1" s="16" t="s">
        <v>13</v>
      </c>
      <c r="O1" s="16" t="s">
        <v>14</v>
      </c>
      <c r="P1" s="18" t="s">
        <v>15</v>
      </c>
      <c r="Q1" s="17" t="s">
        <v>16</v>
      </c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 x14ac:dyDescent="0.25">
      <c r="A2" s="1" t="s">
        <v>17</v>
      </c>
      <c r="B2" s="2">
        <v>238511995</v>
      </c>
      <c r="C2" s="3">
        <v>1948112000</v>
      </c>
      <c r="D2" s="5">
        <f t="shared" ref="D2:D39" si="0">B2/C2</f>
        <v>0.12243238325106565</v>
      </c>
      <c r="E2" s="3">
        <f t="shared" ref="E2:E39" si="1">H2+L2+P2</f>
        <v>97561</v>
      </c>
      <c r="F2" s="2">
        <v>101058178</v>
      </c>
      <c r="G2" s="3">
        <v>617002000</v>
      </c>
      <c r="H2" s="3">
        <v>85525</v>
      </c>
      <c r="I2" s="5">
        <v>0.16400000000000001</v>
      </c>
      <c r="J2" s="2">
        <v>99736188</v>
      </c>
      <c r="K2" s="3">
        <v>887995000</v>
      </c>
      <c r="L2" s="3">
        <v>11981</v>
      </c>
      <c r="M2" s="4">
        <v>0.112</v>
      </c>
      <c r="N2" s="6">
        <v>37717629</v>
      </c>
      <c r="O2" s="3">
        <v>443115000</v>
      </c>
      <c r="P2" s="3">
        <v>55</v>
      </c>
      <c r="Q2" s="4">
        <v>8.5000000000000006E-2</v>
      </c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75" customHeight="1" x14ac:dyDescent="0.25">
      <c r="A3" s="1" t="s">
        <v>18</v>
      </c>
      <c r="B3" s="2">
        <v>433455025</v>
      </c>
      <c r="C3" s="3">
        <v>4567333121</v>
      </c>
      <c r="D3" s="5">
        <f t="shared" si="0"/>
        <v>9.490330867416491E-2</v>
      </c>
      <c r="E3" s="3">
        <f t="shared" si="1"/>
        <v>232407</v>
      </c>
      <c r="F3" s="2">
        <v>191855361</v>
      </c>
      <c r="G3" s="3">
        <v>1497575048</v>
      </c>
      <c r="H3" s="3">
        <v>199463</v>
      </c>
      <c r="I3" s="5">
        <v>0.12809999999999999</v>
      </c>
      <c r="J3" s="2">
        <v>96688920</v>
      </c>
      <c r="K3" s="3">
        <v>1103765029</v>
      </c>
      <c r="L3" s="3">
        <v>32779</v>
      </c>
      <c r="M3" s="4">
        <v>8.7599999999999997E-2</v>
      </c>
      <c r="N3" s="6">
        <v>144910744</v>
      </c>
      <c r="O3" s="3">
        <v>1965993044</v>
      </c>
      <c r="P3" s="3">
        <v>165</v>
      </c>
      <c r="Q3" s="4">
        <v>7.3700000000000002E-2</v>
      </c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75" customHeight="1" x14ac:dyDescent="0.25">
      <c r="A4" s="1" t="s">
        <v>19</v>
      </c>
      <c r="B4" s="2">
        <v>131699000</v>
      </c>
      <c r="C4" s="3">
        <v>1516929000</v>
      </c>
      <c r="D4" s="5">
        <f t="shared" si="0"/>
        <v>8.6819488585161197E-2</v>
      </c>
      <c r="E4" s="3">
        <f t="shared" si="1"/>
        <v>74585</v>
      </c>
      <c r="F4" s="2">
        <v>53027300</v>
      </c>
      <c r="G4" s="3">
        <v>508875000</v>
      </c>
      <c r="H4" s="3">
        <v>65303</v>
      </c>
      <c r="I4" s="5">
        <v>0.1042</v>
      </c>
      <c r="J4" s="2">
        <v>44288900</v>
      </c>
      <c r="K4" s="3">
        <v>506361000</v>
      </c>
      <c r="L4" s="3">
        <v>9268</v>
      </c>
      <c r="M4" s="4">
        <v>8.7499999999999994E-2</v>
      </c>
      <c r="N4" s="6">
        <v>34382800</v>
      </c>
      <c r="O4" s="3">
        <v>501693000</v>
      </c>
      <c r="P4" s="3">
        <v>14</v>
      </c>
      <c r="Q4" s="4">
        <v>6.8500000000000005E-2</v>
      </c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75" customHeight="1" x14ac:dyDescent="0.25">
      <c r="A5" s="1" t="s">
        <v>20</v>
      </c>
      <c r="B5" s="2">
        <v>21206700</v>
      </c>
      <c r="C5" s="3">
        <v>256318000</v>
      </c>
      <c r="D5" s="5">
        <f t="shared" si="0"/>
        <v>8.2735898376235767E-2</v>
      </c>
      <c r="E5" s="3">
        <f t="shared" si="1"/>
        <v>6028</v>
      </c>
      <c r="F5" s="2">
        <v>4577900</v>
      </c>
      <c r="G5" s="3">
        <v>58262000</v>
      </c>
      <c r="H5" s="3">
        <v>4987</v>
      </c>
      <c r="I5" s="5">
        <v>7.8600000000000003E-2</v>
      </c>
      <c r="J5" s="2">
        <v>11549200</v>
      </c>
      <c r="K5" s="3">
        <v>125081000</v>
      </c>
      <c r="L5" s="3">
        <v>1040</v>
      </c>
      <c r="M5" s="4">
        <v>9.2299999999999993E-2</v>
      </c>
      <c r="N5" s="6">
        <v>5079600</v>
      </c>
      <c r="O5" s="3">
        <v>72975000</v>
      </c>
      <c r="P5" s="3">
        <v>1</v>
      </c>
      <c r="Q5" s="4">
        <v>6.9599999999999995E-2</v>
      </c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75" customHeight="1" x14ac:dyDescent="0.25">
      <c r="A6" s="1" t="s">
        <v>21</v>
      </c>
      <c r="B6" s="2">
        <v>23394000</v>
      </c>
      <c r="C6" s="3">
        <v>225946001</v>
      </c>
      <c r="D6" s="5">
        <f t="shared" si="0"/>
        <v>0.10353801304940997</v>
      </c>
      <c r="E6" s="3">
        <f t="shared" si="1"/>
        <v>17678</v>
      </c>
      <c r="F6" s="2">
        <v>16372000</v>
      </c>
      <c r="G6" s="3">
        <v>150476000</v>
      </c>
      <c r="H6" s="3">
        <v>16593</v>
      </c>
      <c r="I6" s="5">
        <v>0.10879999999999999</v>
      </c>
      <c r="J6" s="2">
        <v>7022000</v>
      </c>
      <c r="K6" s="3">
        <v>75470000</v>
      </c>
      <c r="L6" s="3">
        <v>1085</v>
      </c>
      <c r="M6" s="4">
        <v>9.2999999999999999E-2</v>
      </c>
      <c r="N6" s="8"/>
      <c r="O6" s="1"/>
      <c r="P6" s="3"/>
      <c r="Q6" s="4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75" customHeight="1" x14ac:dyDescent="0.25">
      <c r="A7" s="1" t="s">
        <v>22</v>
      </c>
      <c r="B7" s="2">
        <v>14415000</v>
      </c>
      <c r="C7" s="3">
        <v>122955001</v>
      </c>
      <c r="D7" s="5">
        <f t="shared" si="0"/>
        <v>0.11723801295402372</v>
      </c>
      <c r="E7" s="3">
        <f t="shared" si="1"/>
        <v>6211</v>
      </c>
      <c r="F7" s="2">
        <v>4437000</v>
      </c>
      <c r="G7" s="3">
        <v>35782000</v>
      </c>
      <c r="H7" s="3">
        <v>4718</v>
      </c>
      <c r="I7" s="5">
        <v>0.124</v>
      </c>
      <c r="J7" s="2">
        <v>9978000</v>
      </c>
      <c r="K7" s="3">
        <v>87173000</v>
      </c>
      <c r="L7" s="3">
        <v>1493</v>
      </c>
      <c r="M7" s="4">
        <v>0.1145</v>
      </c>
      <c r="N7" s="8"/>
      <c r="O7" s="1"/>
      <c r="P7" s="3"/>
      <c r="Q7" s="4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75" customHeight="1" x14ac:dyDescent="0.25">
      <c r="A8" s="1" t="s">
        <v>23</v>
      </c>
      <c r="B8" s="2">
        <v>5825100</v>
      </c>
      <c r="C8" s="3">
        <v>67077001</v>
      </c>
      <c r="D8" s="5">
        <f t="shared" si="0"/>
        <v>8.6841986271866872E-2</v>
      </c>
      <c r="E8" s="3">
        <f t="shared" si="1"/>
        <v>4334</v>
      </c>
      <c r="F8" s="2">
        <v>2573100</v>
      </c>
      <c r="G8" s="3">
        <v>25623000</v>
      </c>
      <c r="H8" s="3">
        <v>3479</v>
      </c>
      <c r="I8" s="5">
        <v>0.1004</v>
      </c>
      <c r="J8" s="2">
        <v>3252000</v>
      </c>
      <c r="K8" s="3">
        <v>41454000</v>
      </c>
      <c r="L8" s="3">
        <v>855</v>
      </c>
      <c r="M8" s="4">
        <v>7.8399999999999997E-2</v>
      </c>
      <c r="N8" s="8"/>
      <c r="O8" s="1"/>
      <c r="P8" s="3"/>
      <c r="Q8" s="4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75" customHeight="1" x14ac:dyDescent="0.25">
      <c r="A9" s="1" t="s">
        <v>24</v>
      </c>
      <c r="B9" s="2">
        <v>10378600</v>
      </c>
      <c r="C9" s="3">
        <v>81503000</v>
      </c>
      <c r="D9" s="5">
        <f t="shared" si="0"/>
        <v>0.12734009791050635</v>
      </c>
      <c r="E9" s="3">
        <f t="shared" si="1"/>
        <v>3764</v>
      </c>
      <c r="F9" s="9">
        <v>3316400</v>
      </c>
      <c r="G9" s="10">
        <v>21786000</v>
      </c>
      <c r="H9" s="10">
        <v>3002</v>
      </c>
      <c r="I9" s="5">
        <v>0.1522</v>
      </c>
      <c r="J9" s="9">
        <v>1316900</v>
      </c>
      <c r="K9" s="10">
        <v>15481000</v>
      </c>
      <c r="L9" s="10">
        <v>719</v>
      </c>
      <c r="M9" s="4">
        <v>8.5099999999999995E-2</v>
      </c>
      <c r="N9" s="8">
        <v>5745300</v>
      </c>
      <c r="O9" s="10">
        <v>44236000</v>
      </c>
      <c r="P9" s="10">
        <v>43</v>
      </c>
      <c r="Q9" s="4">
        <v>0.12989999999999999</v>
      </c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75" customHeight="1" x14ac:dyDescent="0.25">
      <c r="A10" s="1" t="s">
        <v>25</v>
      </c>
      <c r="B10" s="2">
        <v>12452833</v>
      </c>
      <c r="C10" s="3">
        <v>77419422</v>
      </c>
      <c r="D10" s="5">
        <f t="shared" si="0"/>
        <v>0.16084895338019961</v>
      </c>
      <c r="E10" s="3">
        <f t="shared" si="1"/>
        <v>5002</v>
      </c>
      <c r="F10" s="2">
        <v>6024428</v>
      </c>
      <c r="G10" s="3">
        <v>31870559</v>
      </c>
      <c r="H10" s="3">
        <v>4089</v>
      </c>
      <c r="I10" s="5">
        <v>0.189</v>
      </c>
      <c r="J10" s="2">
        <v>6428405</v>
      </c>
      <c r="K10" s="3">
        <v>45548862</v>
      </c>
      <c r="L10" s="3">
        <v>913</v>
      </c>
      <c r="M10" s="4">
        <v>0.1411</v>
      </c>
      <c r="N10" s="8"/>
      <c r="O10" s="1"/>
      <c r="P10" s="3"/>
      <c r="Q10" s="4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75" customHeight="1" x14ac:dyDescent="0.25">
      <c r="A11" s="1" t="s">
        <v>26</v>
      </c>
      <c r="B11" s="2">
        <v>66982700</v>
      </c>
      <c r="C11" s="3">
        <v>785184000</v>
      </c>
      <c r="D11" s="5">
        <f t="shared" si="0"/>
        <v>8.5308284427599135E-2</v>
      </c>
      <c r="E11" s="3">
        <f t="shared" si="1"/>
        <v>40175</v>
      </c>
      <c r="F11" s="2">
        <v>30690100</v>
      </c>
      <c r="G11" s="3">
        <v>316319000</v>
      </c>
      <c r="H11" s="3">
        <v>37326</v>
      </c>
      <c r="I11" s="5">
        <v>9.7000000000000003E-2</v>
      </c>
      <c r="J11" s="2">
        <v>28985600</v>
      </c>
      <c r="K11" s="3">
        <v>362487000</v>
      </c>
      <c r="L11" s="3">
        <v>2840</v>
      </c>
      <c r="M11" s="4">
        <v>0.08</v>
      </c>
      <c r="N11" s="6">
        <v>7307000</v>
      </c>
      <c r="O11" s="3">
        <v>106378000</v>
      </c>
      <c r="P11" s="3">
        <v>9</v>
      </c>
      <c r="Q11" s="4">
        <v>6.8699999999999997E-2</v>
      </c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75" customHeight="1" x14ac:dyDescent="0.25">
      <c r="A12" s="1" t="s">
        <v>27</v>
      </c>
      <c r="B12" s="2">
        <v>65898200</v>
      </c>
      <c r="C12" s="3">
        <v>723565000</v>
      </c>
      <c r="D12" s="5">
        <f t="shared" si="0"/>
        <v>9.1074333335636748E-2</v>
      </c>
      <c r="E12" s="3">
        <f t="shared" si="1"/>
        <v>36984</v>
      </c>
      <c r="F12" s="2">
        <v>27845100</v>
      </c>
      <c r="G12" s="3">
        <v>260697000</v>
      </c>
      <c r="H12" s="3">
        <v>32450</v>
      </c>
      <c r="I12" s="5">
        <v>0.10680000000000001</v>
      </c>
      <c r="J12" s="2">
        <v>11778600</v>
      </c>
      <c r="K12" s="3">
        <v>111907000</v>
      </c>
      <c r="L12" s="3">
        <v>4178</v>
      </c>
      <c r="M12" s="4">
        <v>0.1053</v>
      </c>
      <c r="N12" s="6">
        <v>26274500</v>
      </c>
      <c r="O12" s="3">
        <v>350961000</v>
      </c>
      <c r="P12" s="3">
        <v>356</v>
      </c>
      <c r="Q12" s="4">
        <v>7.4899999999999994E-2</v>
      </c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x14ac:dyDescent="0.25">
      <c r="A13" s="1" t="s">
        <v>28</v>
      </c>
      <c r="B13" s="2">
        <v>64036264</v>
      </c>
      <c r="C13" s="3">
        <v>594512379</v>
      </c>
      <c r="D13" s="5">
        <f t="shared" si="0"/>
        <v>0.10771224664440503</v>
      </c>
      <c r="E13" s="3">
        <f t="shared" si="1"/>
        <v>33850</v>
      </c>
      <c r="F13" s="2">
        <v>38976340</v>
      </c>
      <c r="G13" s="3">
        <v>270480353</v>
      </c>
      <c r="H13" s="3">
        <v>29998</v>
      </c>
      <c r="I13" s="5">
        <v>0.14410000000000001</v>
      </c>
      <c r="J13" s="2">
        <v>9406460</v>
      </c>
      <c r="K13" s="3">
        <v>75500531</v>
      </c>
      <c r="L13" s="3">
        <v>3635</v>
      </c>
      <c r="M13" s="4">
        <v>0.1246</v>
      </c>
      <c r="N13" s="6">
        <v>15653464</v>
      </c>
      <c r="O13" s="3">
        <v>248531495</v>
      </c>
      <c r="P13" s="3">
        <v>217</v>
      </c>
      <c r="Q13" s="4">
        <v>6.3E-2</v>
      </c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x14ac:dyDescent="0.25">
      <c r="A14" s="1" t="s">
        <v>29</v>
      </c>
      <c r="B14" s="2">
        <v>74898563</v>
      </c>
      <c r="C14" s="3">
        <v>849255390</v>
      </c>
      <c r="D14" s="5">
        <f t="shared" si="0"/>
        <v>8.8193214764288985E-2</v>
      </c>
      <c r="E14" s="3">
        <f t="shared" si="1"/>
        <v>16122</v>
      </c>
      <c r="F14" s="9">
        <v>15393172</v>
      </c>
      <c r="G14" s="10">
        <v>102671697</v>
      </c>
      <c r="H14" s="10">
        <v>12557</v>
      </c>
      <c r="I14" s="5">
        <v>0.14990000000000001</v>
      </c>
      <c r="J14" s="9">
        <v>18219670</v>
      </c>
      <c r="K14" s="10">
        <v>172597317</v>
      </c>
      <c r="L14" s="10">
        <v>3562</v>
      </c>
      <c r="M14" s="4">
        <v>0.1056</v>
      </c>
      <c r="N14" s="8">
        <v>41285721</v>
      </c>
      <c r="O14" s="10">
        <v>573986376</v>
      </c>
      <c r="P14" s="10">
        <v>3</v>
      </c>
      <c r="Q14" s="4">
        <f>N14/O14</f>
        <v>7.1928050431636026E-2</v>
      </c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x14ac:dyDescent="0.25">
      <c r="A15" s="1" t="s">
        <v>30</v>
      </c>
      <c r="B15" s="2">
        <v>31984400</v>
      </c>
      <c r="C15" s="3">
        <v>244890000</v>
      </c>
      <c r="D15" s="5">
        <f t="shared" si="0"/>
        <v>0.1306072114010372</v>
      </c>
      <c r="E15" s="3">
        <f t="shared" si="1"/>
        <v>17576</v>
      </c>
      <c r="F15" s="2">
        <v>21788400</v>
      </c>
      <c r="G15" s="3">
        <v>157651000</v>
      </c>
      <c r="H15" s="3">
        <v>15538</v>
      </c>
      <c r="I15" s="5">
        <v>0.13819999999999999</v>
      </c>
      <c r="J15" s="2">
        <v>9127500</v>
      </c>
      <c r="K15" s="3">
        <v>76458000</v>
      </c>
      <c r="L15" s="3">
        <v>1909</v>
      </c>
      <c r="M15" s="4">
        <v>0.11940000000000001</v>
      </c>
      <c r="N15" s="6">
        <v>1068500</v>
      </c>
      <c r="O15" s="3">
        <v>10781000</v>
      </c>
      <c r="P15" s="3">
        <v>129</v>
      </c>
      <c r="Q15" s="4">
        <v>9.9099999999999994E-2</v>
      </c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x14ac:dyDescent="0.25">
      <c r="A16" s="1" t="s">
        <v>31</v>
      </c>
      <c r="B16" s="2">
        <v>18458500</v>
      </c>
      <c r="C16" s="3">
        <v>117958000</v>
      </c>
      <c r="D16" s="5">
        <f t="shared" si="0"/>
        <v>0.15648366367690195</v>
      </c>
      <c r="E16" s="3">
        <f t="shared" si="1"/>
        <v>10915</v>
      </c>
      <c r="F16" s="2">
        <v>12646000</v>
      </c>
      <c r="G16" s="3">
        <v>73388000</v>
      </c>
      <c r="H16" s="3">
        <v>9432</v>
      </c>
      <c r="I16" s="5">
        <v>0.17230000000000001</v>
      </c>
      <c r="J16" s="2">
        <v>4957000</v>
      </c>
      <c r="K16" s="3">
        <v>36863000</v>
      </c>
      <c r="L16" s="3">
        <v>1476</v>
      </c>
      <c r="M16" s="4">
        <v>0.13450000000000001</v>
      </c>
      <c r="N16" s="6">
        <v>855500</v>
      </c>
      <c r="O16" s="3">
        <v>7707000</v>
      </c>
      <c r="P16" s="3">
        <v>7</v>
      </c>
      <c r="Q16" s="4">
        <v>0.111</v>
      </c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75" customHeight="1" x14ac:dyDescent="0.25">
      <c r="A17" s="1" t="s">
        <v>32</v>
      </c>
      <c r="B17" s="2">
        <v>46297565</v>
      </c>
      <c r="C17" s="3">
        <v>437054974</v>
      </c>
      <c r="D17" s="5">
        <f t="shared" si="0"/>
        <v>0.1059307587241874</v>
      </c>
      <c r="E17" s="3">
        <f t="shared" si="1"/>
        <v>11685</v>
      </c>
      <c r="F17" s="9">
        <v>8235098</v>
      </c>
      <c r="G17" s="10">
        <v>62208544</v>
      </c>
      <c r="H17" s="10">
        <v>5773</v>
      </c>
      <c r="I17" s="5">
        <v>0.13239999999999999</v>
      </c>
      <c r="J17" s="9">
        <v>6338247</v>
      </c>
      <c r="K17" s="10">
        <v>41389218</v>
      </c>
      <c r="L17" s="10">
        <v>2585</v>
      </c>
      <c r="M17" s="4">
        <f>J17/K17</f>
        <v>0.1531376359901267</v>
      </c>
      <c r="N17" s="8">
        <v>31724220</v>
      </c>
      <c r="O17" s="10">
        <v>333457212</v>
      </c>
      <c r="P17" s="10">
        <v>3327</v>
      </c>
      <c r="Q17" s="4">
        <v>9.5100000000000004E-2</v>
      </c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75" customHeight="1" x14ac:dyDescent="0.25">
      <c r="A18" s="1" t="s">
        <v>33</v>
      </c>
      <c r="B18" s="2">
        <v>130980213</v>
      </c>
      <c r="C18" s="3">
        <v>1216475215</v>
      </c>
      <c r="D18" s="5">
        <f t="shared" si="0"/>
        <v>0.10767191257571163</v>
      </c>
      <c r="E18" s="3">
        <f t="shared" si="1"/>
        <v>57843</v>
      </c>
      <c r="F18" s="2">
        <v>74863992</v>
      </c>
      <c r="G18" s="3">
        <v>644626470</v>
      </c>
      <c r="H18" s="3">
        <v>47558</v>
      </c>
      <c r="I18" s="5">
        <v>0.11609999999999999</v>
      </c>
      <c r="J18" s="2">
        <v>50117083</v>
      </c>
      <c r="K18" s="3">
        <v>512247547</v>
      </c>
      <c r="L18" s="3">
        <v>10267</v>
      </c>
      <c r="M18" s="4">
        <v>9.7799999999999998E-2</v>
      </c>
      <c r="N18" s="6">
        <v>5999138</v>
      </c>
      <c r="O18" s="3">
        <v>59601198</v>
      </c>
      <c r="P18" s="3">
        <v>18</v>
      </c>
      <c r="Q18" s="4">
        <v>0.1007</v>
      </c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x14ac:dyDescent="0.25">
      <c r="A19" s="1" t="s">
        <v>34</v>
      </c>
      <c r="B19" s="2">
        <v>293331848</v>
      </c>
      <c r="C19" s="3">
        <v>2390653217</v>
      </c>
      <c r="D19" s="5">
        <f t="shared" si="0"/>
        <v>0.12269945549363213</v>
      </c>
      <c r="E19" s="3">
        <f t="shared" si="1"/>
        <v>159638</v>
      </c>
      <c r="F19" s="2">
        <v>201998902</v>
      </c>
      <c r="G19" s="3">
        <v>1539882869</v>
      </c>
      <c r="H19" s="10">
        <v>147054</v>
      </c>
      <c r="I19" s="5">
        <v>0.13120000000000001</v>
      </c>
      <c r="J19" s="9">
        <v>82518675</v>
      </c>
      <c r="K19" s="10">
        <v>748242636</v>
      </c>
      <c r="L19" s="10">
        <v>12528</v>
      </c>
      <c r="M19" s="4">
        <v>0.1103</v>
      </c>
      <c r="N19" s="8">
        <v>8814271</v>
      </c>
      <c r="O19" s="1">
        <v>102527712</v>
      </c>
      <c r="P19" s="10">
        <v>56</v>
      </c>
      <c r="Q19" s="4">
        <v>8.5999999999999993E-2</v>
      </c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75" customHeight="1" x14ac:dyDescent="0.25">
      <c r="A20" s="1" t="s">
        <v>35</v>
      </c>
      <c r="B20" s="2">
        <v>25095067</v>
      </c>
      <c r="C20" s="3">
        <v>218305062</v>
      </c>
      <c r="D20" s="5">
        <f t="shared" si="0"/>
        <v>0.11495412323512681</v>
      </c>
      <c r="E20" s="3">
        <f t="shared" si="1"/>
        <v>6732</v>
      </c>
      <c r="F20" s="2">
        <v>5205017</v>
      </c>
      <c r="G20" s="3">
        <v>39563334</v>
      </c>
      <c r="H20" s="3">
        <v>3321</v>
      </c>
      <c r="I20" s="5">
        <v>0.13159999999999999</v>
      </c>
      <c r="J20" s="2">
        <v>11134400</v>
      </c>
      <c r="K20" s="3">
        <v>99219000</v>
      </c>
      <c r="L20" s="3">
        <v>2497</v>
      </c>
      <c r="M20" s="4">
        <v>0.11219999999999999</v>
      </c>
      <c r="N20" s="8">
        <v>8755650</v>
      </c>
      <c r="O20" s="10">
        <v>79522728</v>
      </c>
      <c r="P20" s="3">
        <v>914</v>
      </c>
      <c r="Q20" s="4">
        <v>0.1101</v>
      </c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x14ac:dyDescent="0.25">
      <c r="A21" s="1" t="s">
        <v>36</v>
      </c>
      <c r="B21" s="2">
        <v>106468000</v>
      </c>
      <c r="C21" s="3">
        <v>956958000</v>
      </c>
      <c r="D21" s="5">
        <f t="shared" si="0"/>
        <v>0.11125671137082296</v>
      </c>
      <c r="E21" s="3">
        <f t="shared" si="1"/>
        <v>43337</v>
      </c>
      <c r="F21" s="2">
        <v>44938000</v>
      </c>
      <c r="G21" s="3">
        <v>285086000</v>
      </c>
      <c r="H21" s="3">
        <v>36640</v>
      </c>
      <c r="I21" s="5">
        <v>0.15759999999999999</v>
      </c>
      <c r="J21" s="2">
        <v>32695000</v>
      </c>
      <c r="K21" s="3">
        <v>269263000</v>
      </c>
      <c r="L21" s="3">
        <v>6498</v>
      </c>
      <c r="M21" s="4">
        <v>0.12139999999999999</v>
      </c>
      <c r="N21" s="6">
        <v>28835000</v>
      </c>
      <c r="O21" s="3">
        <v>402609000</v>
      </c>
      <c r="P21" s="3">
        <v>199</v>
      </c>
      <c r="Q21" s="4">
        <v>7.1599999999999997E-2</v>
      </c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x14ac:dyDescent="0.25">
      <c r="A22" s="1" t="s">
        <v>37</v>
      </c>
      <c r="B22" s="2">
        <v>3622733</v>
      </c>
      <c r="C22" s="3">
        <v>22520685</v>
      </c>
      <c r="D22" s="5">
        <f t="shared" si="0"/>
        <v>0.16086246932542239</v>
      </c>
      <c r="E22" s="3">
        <f t="shared" si="1"/>
        <v>1583</v>
      </c>
      <c r="F22" s="2">
        <v>1522266</v>
      </c>
      <c r="G22" s="3">
        <v>9986181</v>
      </c>
      <c r="H22" s="3">
        <v>1335</v>
      </c>
      <c r="I22" s="5">
        <v>0.15240000000000001</v>
      </c>
      <c r="J22" s="2">
        <v>2100467</v>
      </c>
      <c r="K22" s="3">
        <v>12534503</v>
      </c>
      <c r="L22" s="3">
        <v>248</v>
      </c>
      <c r="M22" s="4">
        <v>0.1676</v>
      </c>
      <c r="N22" s="8"/>
      <c r="O22" s="11"/>
      <c r="P22" s="3"/>
      <c r="Q22" s="4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x14ac:dyDescent="0.25">
      <c r="A23" s="1" t="s">
        <v>38</v>
      </c>
      <c r="B23" s="2">
        <v>42936917</v>
      </c>
      <c r="C23" s="3">
        <v>378707827</v>
      </c>
      <c r="D23" s="5">
        <f t="shared" si="0"/>
        <v>0.11337742169242253</v>
      </c>
      <c r="E23" s="3">
        <f t="shared" si="1"/>
        <v>8446</v>
      </c>
      <c r="F23" s="2">
        <v>9073306</v>
      </c>
      <c r="G23" s="3">
        <v>66161739</v>
      </c>
      <c r="H23" s="3">
        <v>5249</v>
      </c>
      <c r="I23" s="5">
        <v>0.1371</v>
      </c>
      <c r="J23" s="2">
        <v>15202916</v>
      </c>
      <c r="K23" s="3">
        <v>139974030</v>
      </c>
      <c r="L23" s="3">
        <v>1617</v>
      </c>
      <c r="M23" s="4">
        <v>0.1086</v>
      </c>
      <c r="N23" s="8">
        <v>18660695</v>
      </c>
      <c r="O23" s="10">
        <v>172572058</v>
      </c>
      <c r="P23" s="3">
        <v>1580</v>
      </c>
      <c r="Q23" s="4">
        <v>0.1081</v>
      </c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x14ac:dyDescent="0.25">
      <c r="A24" s="1" t="s">
        <v>39</v>
      </c>
      <c r="B24" s="2">
        <v>39092701</v>
      </c>
      <c r="C24" s="3">
        <v>306522034</v>
      </c>
      <c r="D24" s="5">
        <f t="shared" si="0"/>
        <v>0.12753634865935934</v>
      </c>
      <c r="E24" s="3">
        <f t="shared" si="1"/>
        <v>20826</v>
      </c>
      <c r="F24" s="2">
        <v>22405524</v>
      </c>
      <c r="G24" s="3">
        <v>154235501</v>
      </c>
      <c r="H24" s="3">
        <v>17374</v>
      </c>
      <c r="I24" s="5">
        <v>0.14530000000000001</v>
      </c>
      <c r="J24" s="2">
        <v>14314817</v>
      </c>
      <c r="K24" s="3">
        <v>126310669</v>
      </c>
      <c r="L24" s="3">
        <v>3430</v>
      </c>
      <c r="M24" s="4">
        <v>0.1133</v>
      </c>
      <c r="N24" s="6">
        <v>2372360</v>
      </c>
      <c r="O24" s="3">
        <v>25975864</v>
      </c>
      <c r="P24" s="3">
        <v>22</v>
      </c>
      <c r="Q24" s="4">
        <v>9.1300000000000006E-2</v>
      </c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x14ac:dyDescent="0.25">
      <c r="A25" s="1" t="s">
        <v>40</v>
      </c>
      <c r="B25" s="2">
        <v>113996257</v>
      </c>
      <c r="C25" s="3">
        <v>866636723</v>
      </c>
      <c r="D25" s="5">
        <f t="shared" si="0"/>
        <v>0.13153868740454933</v>
      </c>
      <c r="E25" s="3">
        <f t="shared" si="1"/>
        <v>54605</v>
      </c>
      <c r="F25" s="2">
        <v>79737507</v>
      </c>
      <c r="G25" s="3">
        <v>547278252</v>
      </c>
      <c r="H25" s="3">
        <v>50629</v>
      </c>
      <c r="I25" s="5">
        <v>0.1457</v>
      </c>
      <c r="J25" s="2">
        <v>22982670</v>
      </c>
      <c r="K25" s="3">
        <v>191103406</v>
      </c>
      <c r="L25" s="3">
        <v>3781</v>
      </c>
      <c r="M25" s="4">
        <v>0.1203</v>
      </c>
      <c r="N25" s="8">
        <v>11276080</v>
      </c>
      <c r="O25" s="10">
        <v>128255065</v>
      </c>
      <c r="P25" s="3">
        <v>195</v>
      </c>
      <c r="Q25" s="4">
        <v>8.7900000000000006E-2</v>
      </c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x14ac:dyDescent="0.25">
      <c r="A26" s="1" t="s">
        <v>41</v>
      </c>
      <c r="B26" s="2">
        <v>130834300</v>
      </c>
      <c r="C26" s="3">
        <v>1320427000</v>
      </c>
      <c r="D26" s="5">
        <f t="shared" si="0"/>
        <v>9.9084841494455955E-2</v>
      </c>
      <c r="E26" s="3">
        <f t="shared" si="1"/>
        <v>42052</v>
      </c>
      <c r="F26" s="2">
        <v>51145200</v>
      </c>
      <c r="G26" s="3">
        <v>427304000</v>
      </c>
      <c r="H26" s="3">
        <v>37220</v>
      </c>
      <c r="I26" s="5">
        <v>0.1197</v>
      </c>
      <c r="J26" s="2">
        <v>32802700</v>
      </c>
      <c r="K26" s="3">
        <v>281247000</v>
      </c>
      <c r="L26" s="3">
        <v>4582</v>
      </c>
      <c r="M26" s="4">
        <v>0.1166</v>
      </c>
      <c r="N26" s="6">
        <v>46886400</v>
      </c>
      <c r="O26" s="3">
        <v>611876000</v>
      </c>
      <c r="P26" s="3">
        <v>250</v>
      </c>
      <c r="Q26" s="4">
        <v>7.6600000000000001E-2</v>
      </c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x14ac:dyDescent="0.25">
      <c r="A27" s="1" t="s">
        <v>42</v>
      </c>
      <c r="B27" s="2">
        <v>2700156093</v>
      </c>
      <c r="C27" s="3">
        <v>28988490000</v>
      </c>
      <c r="D27" s="5">
        <f t="shared" si="0"/>
        <v>9.3145800039946894E-2</v>
      </c>
      <c r="E27" s="3">
        <f t="shared" si="1"/>
        <v>1433550</v>
      </c>
      <c r="F27" s="2">
        <v>1052382067</v>
      </c>
      <c r="G27" s="3">
        <v>9451355000</v>
      </c>
      <c r="H27" s="3">
        <v>1277797</v>
      </c>
      <c r="I27" s="5">
        <v>0.1113</v>
      </c>
      <c r="J27" s="2">
        <v>1247769472</v>
      </c>
      <c r="K27" s="3">
        <v>13316057000</v>
      </c>
      <c r="L27" s="3">
        <v>155060</v>
      </c>
      <c r="M27" s="4">
        <v>9.3700000000000006E-2</v>
      </c>
      <c r="N27" s="6">
        <v>400004554</v>
      </c>
      <c r="O27" s="3">
        <v>6221078000</v>
      </c>
      <c r="P27" s="3">
        <v>693</v>
      </c>
      <c r="Q27" s="4">
        <v>6.4299999999999996E-2</v>
      </c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x14ac:dyDescent="0.25">
      <c r="A28" s="1" t="s">
        <v>43</v>
      </c>
      <c r="B28" s="2">
        <v>55759884</v>
      </c>
      <c r="C28" s="3">
        <v>423921828</v>
      </c>
      <c r="D28" s="5">
        <f t="shared" si="0"/>
        <v>0.13153341091933582</v>
      </c>
      <c r="E28" s="3">
        <f t="shared" si="1"/>
        <v>24421</v>
      </c>
      <c r="F28" s="2">
        <v>28775178</v>
      </c>
      <c r="G28" s="3">
        <v>175088126</v>
      </c>
      <c r="H28" s="3">
        <v>21688</v>
      </c>
      <c r="I28" s="5">
        <v>0.1643</v>
      </c>
      <c r="J28" s="2">
        <v>14307654</v>
      </c>
      <c r="K28" s="3">
        <v>89832856</v>
      </c>
      <c r="L28" s="3">
        <v>2722</v>
      </c>
      <c r="M28" s="4">
        <v>0.1593</v>
      </c>
      <c r="N28" s="6">
        <v>12677052</v>
      </c>
      <c r="O28" s="3">
        <v>159000846</v>
      </c>
      <c r="P28" s="3">
        <v>11</v>
      </c>
      <c r="Q28" s="4">
        <v>7.9699999999999993E-2</v>
      </c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x14ac:dyDescent="0.25">
      <c r="A29" s="1" t="s">
        <v>44</v>
      </c>
      <c r="B29" s="2">
        <v>34678000</v>
      </c>
      <c r="C29" s="3">
        <v>223777000</v>
      </c>
      <c r="D29" s="5">
        <f t="shared" si="0"/>
        <v>0.15496677495899935</v>
      </c>
      <c r="E29" s="3">
        <f t="shared" si="1"/>
        <v>12633</v>
      </c>
      <c r="F29" s="2">
        <v>11247000</v>
      </c>
      <c r="G29" s="3">
        <v>63917000</v>
      </c>
      <c r="H29" s="3">
        <v>8586</v>
      </c>
      <c r="I29" s="5">
        <v>0.17599999999999999</v>
      </c>
      <c r="J29" s="2">
        <v>6660000</v>
      </c>
      <c r="K29" s="3">
        <v>46798000</v>
      </c>
      <c r="L29" s="3">
        <v>1433</v>
      </c>
      <c r="M29" s="4">
        <v>0.14230000000000001</v>
      </c>
      <c r="N29" s="6">
        <v>16771000</v>
      </c>
      <c r="O29" s="3">
        <v>113062000</v>
      </c>
      <c r="P29" s="3">
        <v>2614</v>
      </c>
      <c r="Q29" s="4">
        <v>0.14829999999999999</v>
      </c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x14ac:dyDescent="0.25">
      <c r="A30" s="1" t="s">
        <v>45</v>
      </c>
      <c r="B30" s="2">
        <v>29173500</v>
      </c>
      <c r="C30" s="3">
        <v>205323000</v>
      </c>
      <c r="D30" s="5">
        <f t="shared" si="0"/>
        <v>0.14208588419222395</v>
      </c>
      <c r="E30" s="3">
        <f t="shared" si="1"/>
        <v>10410</v>
      </c>
      <c r="F30" s="2">
        <v>11482500</v>
      </c>
      <c r="G30" s="3">
        <v>68518000</v>
      </c>
      <c r="H30" s="3">
        <v>7765</v>
      </c>
      <c r="I30" s="5">
        <v>0.1676</v>
      </c>
      <c r="J30" s="2">
        <v>8850800</v>
      </c>
      <c r="K30" s="3">
        <v>63645000</v>
      </c>
      <c r="L30" s="3">
        <v>1149</v>
      </c>
      <c r="M30" s="4">
        <v>0.1391</v>
      </c>
      <c r="N30" s="6">
        <v>8840200</v>
      </c>
      <c r="O30" s="3">
        <v>73160000</v>
      </c>
      <c r="P30" s="3">
        <v>1496</v>
      </c>
      <c r="Q30" s="4">
        <v>0.1208</v>
      </c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x14ac:dyDescent="0.25">
      <c r="A31" s="1" t="s">
        <v>46</v>
      </c>
      <c r="B31" s="2">
        <v>15927000</v>
      </c>
      <c r="C31" s="3">
        <v>125815001</v>
      </c>
      <c r="D31" s="5">
        <f t="shared" si="0"/>
        <v>0.12659062809211438</v>
      </c>
      <c r="E31" s="3">
        <f t="shared" si="1"/>
        <v>10586</v>
      </c>
      <c r="F31" s="2">
        <v>8113000</v>
      </c>
      <c r="G31" s="3">
        <v>57348000</v>
      </c>
      <c r="H31" s="3">
        <v>8080</v>
      </c>
      <c r="I31" s="5">
        <v>0.14149999999999999</v>
      </c>
      <c r="J31" s="2">
        <v>7814000</v>
      </c>
      <c r="K31" s="3">
        <v>68467000</v>
      </c>
      <c r="L31" s="3">
        <v>2506</v>
      </c>
      <c r="M31" s="4">
        <v>0.11409999999999999</v>
      </c>
      <c r="N31" s="8"/>
      <c r="O31" s="1"/>
      <c r="P31" s="3"/>
      <c r="Q31" s="4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x14ac:dyDescent="0.25">
      <c r="A32" s="1" t="s">
        <v>47</v>
      </c>
      <c r="B32" s="2">
        <v>281338128</v>
      </c>
      <c r="C32" s="3">
        <v>2715126152</v>
      </c>
      <c r="D32" s="5">
        <f t="shared" si="0"/>
        <v>0.10361880525984489</v>
      </c>
      <c r="E32" s="3">
        <f t="shared" si="1"/>
        <v>80420</v>
      </c>
      <c r="F32" s="2">
        <v>107657635</v>
      </c>
      <c r="G32" s="3">
        <v>824972652</v>
      </c>
      <c r="H32" s="3">
        <v>79668</v>
      </c>
      <c r="I32" s="5">
        <v>0.1305</v>
      </c>
      <c r="J32" s="2">
        <v>64945738</v>
      </c>
      <c r="K32" s="3">
        <v>590313291</v>
      </c>
      <c r="L32" s="3">
        <v>571</v>
      </c>
      <c r="M32" s="4">
        <v>0.11</v>
      </c>
      <c r="N32" s="6">
        <v>108734755</v>
      </c>
      <c r="O32" s="3">
        <v>1299840209</v>
      </c>
      <c r="P32" s="3">
        <v>181</v>
      </c>
      <c r="Q32" s="4">
        <v>8.3699999999999997E-2</v>
      </c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x14ac:dyDescent="0.25">
      <c r="A33" s="1" t="s">
        <v>71</v>
      </c>
      <c r="B33" s="2">
        <v>62586475</v>
      </c>
      <c r="C33" s="3">
        <v>809350546</v>
      </c>
      <c r="D33" s="5">
        <f t="shared" si="0"/>
        <v>7.7329255301447589E-2</v>
      </c>
      <c r="E33" s="3">
        <f t="shared" si="1"/>
        <v>3325</v>
      </c>
      <c r="F33" s="2">
        <v>2830150</v>
      </c>
      <c r="G33" s="3">
        <v>19597199</v>
      </c>
      <c r="H33" s="10">
        <v>2548</v>
      </c>
      <c r="I33" s="5">
        <v>0.1444</v>
      </c>
      <c r="J33" s="9">
        <v>4095684</v>
      </c>
      <c r="K33" s="10">
        <v>35371727</v>
      </c>
      <c r="L33" s="10">
        <v>756</v>
      </c>
      <c r="M33" s="4">
        <v>0.1158</v>
      </c>
      <c r="N33" s="8">
        <v>55660641</v>
      </c>
      <c r="O33" s="10">
        <v>754381620</v>
      </c>
      <c r="P33" s="10">
        <v>21</v>
      </c>
      <c r="Q33" s="4">
        <v>7.3800000000000004E-2</v>
      </c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x14ac:dyDescent="0.25">
      <c r="A34" s="1" t="s">
        <v>48</v>
      </c>
      <c r="B34" s="2">
        <v>58067300</v>
      </c>
      <c r="C34" s="3">
        <v>558817000</v>
      </c>
      <c r="D34" s="5">
        <f t="shared" si="0"/>
        <v>0.10391111938255279</v>
      </c>
      <c r="E34" s="3">
        <f t="shared" si="1"/>
        <v>26879</v>
      </c>
      <c r="F34" s="2">
        <v>27242900</v>
      </c>
      <c r="G34" s="3">
        <v>225999000</v>
      </c>
      <c r="H34" s="3">
        <v>22298</v>
      </c>
      <c r="I34" s="5">
        <v>0.1205</v>
      </c>
      <c r="J34" s="2">
        <v>19243900</v>
      </c>
      <c r="K34" s="3">
        <v>180462000</v>
      </c>
      <c r="L34" s="3">
        <v>4565</v>
      </c>
      <c r="M34" s="4">
        <v>0.1066</v>
      </c>
      <c r="N34" s="6">
        <v>11580500</v>
      </c>
      <c r="O34" s="3">
        <v>152356000</v>
      </c>
      <c r="P34" s="3">
        <v>16</v>
      </c>
      <c r="Q34" s="4">
        <v>7.5999999999999998E-2</v>
      </c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x14ac:dyDescent="0.25">
      <c r="A35" s="1" t="s">
        <v>72</v>
      </c>
      <c r="B35" s="2">
        <v>41464000</v>
      </c>
      <c r="C35" s="3">
        <v>334075000</v>
      </c>
      <c r="D35" s="5">
        <f t="shared" si="0"/>
        <v>0.12411584225099154</v>
      </c>
      <c r="E35" s="3">
        <f t="shared" si="1"/>
        <v>8817</v>
      </c>
      <c r="F35" s="2">
        <v>6581000</v>
      </c>
      <c r="G35" s="3">
        <v>44648000</v>
      </c>
      <c r="H35" s="3">
        <v>4802</v>
      </c>
      <c r="I35" s="5">
        <v>0.1474</v>
      </c>
      <c r="J35" s="2">
        <v>7816000</v>
      </c>
      <c r="K35" s="3">
        <v>83442000</v>
      </c>
      <c r="L35" s="3">
        <v>1637</v>
      </c>
      <c r="M35" s="4">
        <v>9.3700000000000006E-2</v>
      </c>
      <c r="N35" s="6">
        <v>27067000</v>
      </c>
      <c r="O35" s="3">
        <v>205985000</v>
      </c>
      <c r="P35" s="3">
        <v>2378</v>
      </c>
      <c r="Q35" s="4">
        <v>0.13139999999999999</v>
      </c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x14ac:dyDescent="0.25">
      <c r="A36" s="1" t="s">
        <v>49</v>
      </c>
      <c r="B36" s="2">
        <v>2861486</v>
      </c>
      <c r="C36" s="3">
        <v>24050107</v>
      </c>
      <c r="D36" s="5">
        <f t="shared" si="0"/>
        <v>0.11898017751022896</v>
      </c>
      <c r="E36" s="3">
        <f t="shared" si="1"/>
        <v>3098</v>
      </c>
      <c r="F36" s="2">
        <v>2857000</v>
      </c>
      <c r="G36" s="3">
        <v>24002000</v>
      </c>
      <c r="H36" s="3">
        <v>2031</v>
      </c>
      <c r="I36" s="5">
        <v>0.11899999999999999</v>
      </c>
      <c r="J36" s="2">
        <v>4486</v>
      </c>
      <c r="K36" s="3">
        <v>48106</v>
      </c>
      <c r="L36" s="3">
        <v>1067</v>
      </c>
      <c r="M36" s="4">
        <v>9.3299999999999994E-2</v>
      </c>
      <c r="N36" s="8"/>
      <c r="O36" s="1"/>
      <c r="P36" s="3"/>
      <c r="Q36" s="4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x14ac:dyDescent="0.25">
      <c r="A37" s="1" t="s">
        <v>50</v>
      </c>
      <c r="B37" s="2">
        <v>29975602</v>
      </c>
      <c r="C37" s="3">
        <v>286120666</v>
      </c>
      <c r="D37" s="5">
        <f t="shared" si="0"/>
        <v>0.10476559564557983</v>
      </c>
      <c r="E37" s="3">
        <f t="shared" si="1"/>
        <v>3363</v>
      </c>
      <c r="F37" s="2">
        <v>2769147</v>
      </c>
      <c r="G37" s="3">
        <v>21126960</v>
      </c>
      <c r="H37" s="10">
        <v>2757</v>
      </c>
      <c r="I37" s="5">
        <v>0.13109999999999999</v>
      </c>
      <c r="J37" s="9">
        <v>3570551</v>
      </c>
      <c r="K37" s="10">
        <v>34332996</v>
      </c>
      <c r="L37" s="10">
        <v>601</v>
      </c>
      <c r="M37" s="4">
        <v>0.10249999999999999</v>
      </c>
      <c r="N37" s="6">
        <v>142069</v>
      </c>
      <c r="O37" s="3">
        <v>1041600</v>
      </c>
      <c r="P37" s="10">
        <v>5</v>
      </c>
      <c r="Q37" s="4">
        <v>0.13639999999999999</v>
      </c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x14ac:dyDescent="0.25">
      <c r="A38" s="1" t="s">
        <v>51</v>
      </c>
      <c r="B38" s="2">
        <v>29025100</v>
      </c>
      <c r="C38" s="3">
        <v>197323000</v>
      </c>
      <c r="D38" s="5">
        <f t="shared" si="0"/>
        <v>0.14709435798158349</v>
      </c>
      <c r="E38" s="3">
        <f t="shared" si="1"/>
        <v>13674</v>
      </c>
      <c r="F38" s="2">
        <v>16643500</v>
      </c>
      <c r="G38" s="3">
        <v>105281000</v>
      </c>
      <c r="H38" s="3">
        <v>11141</v>
      </c>
      <c r="I38" s="5">
        <v>0.15809999999999999</v>
      </c>
      <c r="J38" s="2">
        <v>12180200</v>
      </c>
      <c r="K38" s="3">
        <v>90758000</v>
      </c>
      <c r="L38" s="3">
        <v>2471</v>
      </c>
      <c r="M38" s="4">
        <v>0.13420000000000001</v>
      </c>
      <c r="N38" s="6">
        <v>201400</v>
      </c>
      <c r="O38" s="3">
        <v>1284000</v>
      </c>
      <c r="P38" s="3">
        <v>62</v>
      </c>
      <c r="Q38" s="4">
        <v>0.15690000000000001</v>
      </c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x14ac:dyDescent="0.25">
      <c r="A39" s="1" t="s">
        <v>52</v>
      </c>
      <c r="B39" s="2">
        <v>13945392</v>
      </c>
      <c r="C39" s="3">
        <v>79678289</v>
      </c>
      <c r="D39" s="5">
        <f t="shared" si="0"/>
        <v>0.17502122817923463</v>
      </c>
      <c r="E39" s="3">
        <f t="shared" si="1"/>
        <v>12510</v>
      </c>
      <c r="F39" s="2">
        <v>13940000</v>
      </c>
      <c r="G39" s="3">
        <v>79643000</v>
      </c>
      <c r="H39" s="3">
        <v>11266</v>
      </c>
      <c r="I39" s="5">
        <v>0.17499999999999999</v>
      </c>
      <c r="J39" s="2">
        <v>5392</v>
      </c>
      <c r="K39" s="3">
        <v>35288</v>
      </c>
      <c r="L39" s="3">
        <v>1244</v>
      </c>
      <c r="M39" s="4">
        <v>0.15279999999999999</v>
      </c>
      <c r="N39" s="8"/>
      <c r="O39" s="1"/>
      <c r="P39" s="3"/>
      <c r="Q39" s="4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x14ac:dyDescent="0.25">
      <c r="A40" s="1"/>
      <c r="B40" s="7"/>
      <c r="C40" s="3"/>
      <c r="D40" s="7"/>
      <c r="E40" s="4"/>
      <c r="F40" s="1"/>
      <c r="G40" s="1"/>
      <c r="H40" s="10"/>
      <c r="I40" s="7"/>
      <c r="J40" s="1"/>
      <c r="K40" s="1"/>
      <c r="L40" s="10"/>
      <c r="M40" s="12"/>
      <c r="N40" s="8"/>
      <c r="O40" s="10"/>
      <c r="P40" s="10"/>
      <c r="Q40" s="4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x14ac:dyDescent="0.25">
      <c r="A41" s="1" t="s">
        <v>53</v>
      </c>
      <c r="B41" s="2">
        <f t="shared" ref="B41:C41" si="2">SUM(B2:B39)</f>
        <v>5501210441</v>
      </c>
      <c r="C41" s="3">
        <f t="shared" si="2"/>
        <v>55265085641</v>
      </c>
      <c r="D41" s="4">
        <f>B41/C41</f>
        <v>9.9542240407183374E-2</v>
      </c>
      <c r="E41" s="4"/>
      <c r="F41" s="2">
        <f t="shared" ref="F41:G41" si="3">SUM(F2:F39)</f>
        <v>2322226668</v>
      </c>
      <c r="G41" s="3">
        <f t="shared" si="3"/>
        <v>19066287484</v>
      </c>
      <c r="H41" s="10">
        <v>2337040</v>
      </c>
      <c r="I41" s="4">
        <f>F41/G41</f>
        <v>0.12179752717715814</v>
      </c>
      <c r="J41" s="9">
        <f t="shared" ref="J41:K41" si="4">SUM(J2:J39)</f>
        <v>2030206195</v>
      </c>
      <c r="K41" s="10">
        <f t="shared" si="4"/>
        <v>20745236012</v>
      </c>
      <c r="L41" s="10">
        <v>306905</v>
      </c>
      <c r="M41" s="4">
        <f>J41/K41</f>
        <v>9.7863730922397571E-2</v>
      </c>
      <c r="N41" s="13">
        <f t="shared" ref="N41:O41" si="5">SUM(N2:N39)</f>
        <v>1125283743</v>
      </c>
      <c r="O41" s="10">
        <f t="shared" si="5"/>
        <v>15223943027</v>
      </c>
      <c r="P41" s="10">
        <v>15037</v>
      </c>
      <c r="Q41" s="4">
        <f>N41/O41</f>
        <v>7.3915393732378293E-2</v>
      </c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x14ac:dyDescent="0.25">
      <c r="A42" s="1" t="s">
        <v>54</v>
      </c>
      <c r="B42" s="1"/>
      <c r="C42" s="3"/>
      <c r="D42" s="14">
        <v>0.11700000000000001</v>
      </c>
      <c r="E42" s="14"/>
      <c r="F42" s="9">
        <v>61111228</v>
      </c>
      <c r="G42" s="10">
        <v>501744407</v>
      </c>
      <c r="H42" s="10">
        <v>61501</v>
      </c>
      <c r="I42" s="14">
        <v>0.13700000000000001</v>
      </c>
      <c r="J42" s="9">
        <v>53943661</v>
      </c>
      <c r="K42" s="10">
        <v>551392184</v>
      </c>
      <c r="L42" s="10">
        <v>8076.45</v>
      </c>
      <c r="M42" s="14">
        <v>0.114</v>
      </c>
      <c r="N42" s="13">
        <v>29612730.079999998</v>
      </c>
      <c r="O42" s="10">
        <v>400630080</v>
      </c>
      <c r="P42" s="10">
        <v>395.71052630000003</v>
      </c>
      <c r="Q42" s="14">
        <v>7.3999999999999996E-2</v>
      </c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s="24" customFormat="1" ht="15.75" customHeight="1" x14ac:dyDescent="0.25">
      <c r="A43" s="19"/>
      <c r="B43" s="19"/>
      <c r="C43" s="20"/>
      <c r="D43" s="21"/>
      <c r="E43" s="19"/>
      <c r="F43" s="19"/>
      <c r="G43" s="19"/>
      <c r="H43" s="22"/>
      <c r="I43" s="21"/>
      <c r="J43" s="19"/>
      <c r="K43" s="19"/>
      <c r="L43" s="22"/>
      <c r="M43" s="19"/>
      <c r="N43" s="19"/>
      <c r="O43" s="22"/>
      <c r="P43" s="22"/>
      <c r="Q43" s="23"/>
      <c r="R43" s="19"/>
      <c r="S43" s="19"/>
      <c r="T43" s="19"/>
      <c r="U43" s="19"/>
      <c r="V43" s="19"/>
      <c r="W43" s="19"/>
      <c r="X43" s="19"/>
      <c r="Y43" s="19"/>
      <c r="Z43" s="19"/>
      <c r="AA43" s="19"/>
    </row>
    <row r="44" spans="1:27" s="24" customFormat="1" ht="15.75" customHeight="1" x14ac:dyDescent="0.25">
      <c r="A44" s="25" t="s">
        <v>55</v>
      </c>
      <c r="B44" s="25"/>
      <c r="C44" s="26"/>
      <c r="D44" s="27">
        <v>1.6899999999999998E-2</v>
      </c>
      <c r="E44" s="27"/>
      <c r="F44" s="28">
        <v>169519729</v>
      </c>
      <c r="G44" s="29">
        <v>1514270515.6900001</v>
      </c>
      <c r="H44" s="30">
        <v>204035.16</v>
      </c>
      <c r="I44" s="27">
        <f>0.0199</f>
        <v>1.9900000000000001E-2</v>
      </c>
      <c r="J44" s="28">
        <v>197880397</v>
      </c>
      <c r="K44" s="30">
        <v>2113798021</v>
      </c>
      <c r="L44" s="30">
        <v>24813.99</v>
      </c>
      <c r="M44" s="31">
        <v>1.6E-2</v>
      </c>
      <c r="N44" s="32">
        <v>67678542.75</v>
      </c>
      <c r="O44" s="30">
        <v>1032774806.14</v>
      </c>
      <c r="P44" s="30">
        <v>795.72856079999997</v>
      </c>
      <c r="Q44" s="27">
        <v>1.35E-2</v>
      </c>
      <c r="R44" s="25"/>
      <c r="S44" s="25"/>
      <c r="T44" s="25"/>
      <c r="U44" s="25"/>
      <c r="V44" s="25"/>
      <c r="W44" s="25"/>
      <c r="X44" s="25"/>
      <c r="Y44" s="25"/>
      <c r="Z44" s="25"/>
      <c r="AA44" s="25"/>
    </row>
    <row r="45" spans="1:27" s="24" customFormat="1" ht="15.75" customHeight="1" x14ac:dyDescent="0.25">
      <c r="A45" s="19" t="s">
        <v>56</v>
      </c>
      <c r="B45" s="33">
        <v>41464000</v>
      </c>
      <c r="C45" s="20">
        <v>334075000</v>
      </c>
      <c r="D45" s="21">
        <v>0.11</v>
      </c>
      <c r="E45" s="34"/>
      <c r="F45" s="33">
        <v>15393172</v>
      </c>
      <c r="G45" s="35">
        <v>102671697</v>
      </c>
      <c r="H45" s="22">
        <v>11266</v>
      </c>
      <c r="I45" s="21">
        <v>0.13700000000000001</v>
      </c>
      <c r="J45" s="33">
        <v>11549200</v>
      </c>
      <c r="K45" s="22">
        <v>90758000</v>
      </c>
      <c r="L45" s="22">
        <v>2471</v>
      </c>
      <c r="M45" s="35">
        <v>0.11</v>
      </c>
      <c r="N45" s="35">
        <v>8814271.1999999993</v>
      </c>
      <c r="O45" s="22">
        <v>102527712</v>
      </c>
      <c r="P45" s="22">
        <v>22</v>
      </c>
      <c r="Q45" s="21">
        <v>0.08</v>
      </c>
      <c r="R45" s="19"/>
      <c r="S45" s="19"/>
      <c r="T45" s="19"/>
      <c r="U45" s="19"/>
      <c r="V45" s="19"/>
      <c r="W45" s="19"/>
      <c r="X45" s="19"/>
      <c r="Y45" s="19"/>
      <c r="Z45" s="19"/>
      <c r="AA45" s="19"/>
    </row>
    <row r="46" spans="1:27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x14ac:dyDescent="0.25">
      <c r="A48" s="1" t="s">
        <v>57</v>
      </c>
      <c r="B48" s="1" t="s">
        <v>58</v>
      </c>
      <c r="C48" s="1" t="s">
        <v>59</v>
      </c>
      <c r="D48" s="1" t="s">
        <v>60</v>
      </c>
      <c r="E48" s="1" t="s">
        <v>61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x14ac:dyDescent="0.25">
      <c r="A49" s="1" t="s">
        <v>62</v>
      </c>
      <c r="B49" s="14">
        <f>I41</f>
        <v>0.12179752717715814</v>
      </c>
      <c r="C49" s="14">
        <f>M41</f>
        <v>9.7863730922397571E-2</v>
      </c>
      <c r="D49" s="14">
        <f>Q41</f>
        <v>7.3915393732378293E-2</v>
      </c>
      <c r="E49" s="14">
        <f>D41</f>
        <v>9.9542240407183374E-2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x14ac:dyDescent="0.25">
      <c r="A50" s="1" t="s">
        <v>63</v>
      </c>
      <c r="B50" s="14">
        <v>0.13700000000000001</v>
      </c>
      <c r="C50" s="14">
        <v>0.114</v>
      </c>
      <c r="D50" s="14">
        <v>7.3999999999999996E-2</v>
      </c>
      <c r="E50" s="14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x14ac:dyDescent="0.25">
      <c r="A51" s="1"/>
      <c r="B51" s="14"/>
      <c r="C51" s="14"/>
      <c r="D51" s="14"/>
      <c r="E51" s="14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s="24" customFormat="1" ht="15.75" customHeight="1" x14ac:dyDescent="0.25">
      <c r="A54" s="19" t="s">
        <v>70</v>
      </c>
      <c r="B54" s="19" t="s">
        <v>58</v>
      </c>
      <c r="C54" s="19" t="s">
        <v>59</v>
      </c>
      <c r="D54" s="19" t="s">
        <v>60</v>
      </c>
      <c r="E54" s="19" t="s">
        <v>61</v>
      </c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</row>
    <row r="55" spans="1:27" s="24" customFormat="1" ht="15.75" customHeight="1" x14ac:dyDescent="0.25">
      <c r="A55" s="19" t="s">
        <v>64</v>
      </c>
      <c r="B55" s="21">
        <f t="shared" ref="B55:E55" si="6">B49*1.25</f>
        <v>0.15224690897144766</v>
      </c>
      <c r="C55" s="21">
        <f t="shared" si="6"/>
        <v>0.12232966365299697</v>
      </c>
      <c r="D55" s="21">
        <f t="shared" si="6"/>
        <v>9.2394242165472873E-2</v>
      </c>
      <c r="E55" s="21">
        <f t="shared" si="6"/>
        <v>0.12442780050897922</v>
      </c>
      <c r="F55" s="19"/>
      <c r="G55" s="21"/>
      <c r="H55" s="21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</row>
    <row r="56" spans="1:27" s="24" customFormat="1" ht="15.75" customHeight="1" x14ac:dyDescent="0.25">
      <c r="A56" s="25" t="s">
        <v>65</v>
      </c>
      <c r="B56" s="27">
        <v>0.16170000000000001</v>
      </c>
      <c r="C56" s="27">
        <f>M41+(2*M44)</f>
        <v>0.12986373092239756</v>
      </c>
      <c r="D56" s="27">
        <f>Q41+(2*Q44)</f>
        <v>0.10091539373237829</v>
      </c>
      <c r="E56" s="27">
        <f>D41+(2*D44)</f>
        <v>0.13334224040718337</v>
      </c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</row>
    <row r="57" spans="1:27" s="24" customFormat="1" ht="15.75" customHeight="1" x14ac:dyDescent="0.25">
      <c r="A57" s="19" t="s">
        <v>69</v>
      </c>
      <c r="B57" s="21">
        <v>0.1474</v>
      </c>
      <c r="C57" s="21">
        <v>0.1183</v>
      </c>
      <c r="D57" s="21">
        <v>0.91200000000000003</v>
      </c>
      <c r="E57" s="21">
        <v>0.12039999999999999</v>
      </c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</row>
    <row r="58" spans="1:27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s="24" customFormat="1" ht="15.75" customHeight="1" x14ac:dyDescent="0.25">
      <c r="A60" s="19" t="s">
        <v>66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</row>
    <row r="61" spans="1:27" s="24" customFormat="1" ht="15.75" customHeight="1" x14ac:dyDescent="0.25">
      <c r="A61" s="19" t="s">
        <v>67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</row>
    <row r="62" spans="1:27" s="24" customFormat="1" ht="15.75" customHeight="1" x14ac:dyDescent="0.25">
      <c r="A62" s="25" t="s">
        <v>68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</row>
    <row r="63" spans="1:27" s="24" customFormat="1" ht="15.75" customHeight="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</row>
    <row r="64" spans="1:27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spans="1:27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 spans="1:27" ht="15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  <row r="1003" spans="1:27" ht="15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</row>
    <row r="1004" spans="1:27" ht="15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</row>
    <row r="1005" spans="1:27" ht="15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Duncan</dc:creator>
  <cp:lastModifiedBy>Scott, Suzette</cp:lastModifiedBy>
  <dcterms:created xsi:type="dcterms:W3CDTF">2020-09-16T00:11:24Z</dcterms:created>
  <dcterms:modified xsi:type="dcterms:W3CDTF">2020-10-01T21:08:52Z</dcterms:modified>
</cp:coreProperties>
</file>